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<sst xmlns="http://schemas.openxmlformats.org/spreadsheetml/2006/main" count="172" uniqueCount="172">
  <si>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</si>
  <si>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</si>
  <si>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</si>
  <si>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</si>
  <si>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</si>
  <si>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</si>
  <si>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</si>
  <si>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</si>
  <si>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</si>
  <si>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</si>
  <si>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</si>
  <si>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</si>
  <si>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</si>
  <si>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</si>
  <si>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</si>
  <si>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</si>
  <si>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</si>
  <si>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</si>
  <si>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</si>
  <si>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</si>
  <si>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</si>
  <si>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</si>
  <si>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</si>
  <si>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</si>
  <si>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</si>
  <si>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</si>
  <si>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</si>
  <si>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</si>
  <si>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</si>
  <si>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</si>
  <si>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</si>
  <si>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</si>
  <si>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</si>
  <si>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</si>
  <si>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</si>
  <si>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</si>
  <si>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</si>
  <si>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</si>
  <si>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</si>
  <si>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</si>
  <si>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</si>
  <si>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</si>
  <si>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</si>
  <si>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</si>
  <si>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</si>
  <si>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</si>
  <si>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</si>
  <si>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</si>
  <si>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</si>
  <si>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</si>
  <si>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</si>
  <si>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</si>
  <si>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</si>
  <si>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</si>
  <si>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</si>
  <si>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</si>
  <si>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</si>
  <si>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</si>
  <si>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</si>
  <si>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</si>
  <si>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</si>
  <si>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</si>
  <si>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</si>
  <si>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</si>
  <si>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</si>
  <si>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</si>
  <si>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</si>
  <si>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</si>
  <si>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</si>
  <si>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</si>
  <si>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</si>
  <si>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</si>
  <si>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</si>
  <si>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</si>
  <si>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</si>
  <si>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</si>
  <si>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</si>
  <si>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</si>
  <si>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</si>
  <si>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</si>
  <si>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</si>
  <si>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</si>
  <si>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</si>
  <si>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</si>
  <si>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</si>
  <si>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</si>
  <si>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</si>
  <si>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</si>
  <si>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</si>
  <si>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</si>
  <si>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</si>
  <si>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</si>
  <si>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</si>
  <si>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</si>
  <si>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</si>
  <si>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</si>
  <si>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</si>
  <si>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</si>
  <si>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</si>
  <si>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</si>
  <si>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</si>
  <si>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</si>
  <si>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</si>
  <si>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</si>
  <si>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</si>
  <si>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</si>
  <si>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</si>
  <si>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</si>
  <si>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</si>
  <si>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</si>
  <si>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</si>
  <si>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</si>
  <si>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</si>
  <si>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</si>
  <si>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</si>
  <si>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</si>
  <si>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</si>
  <si>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</si>
  <si>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</si>
  <si>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</si>
  <si>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</si>
  <si>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</si>
  <si>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</si>
  <si>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</si>
  <si>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</si>
  <si>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</si>
  <si>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</si>
  <si>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</si>
  <si>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</si>
  <si>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</si>
  <si>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</si>
  <si>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</si>
  <si>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</si>
  <si>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</si>
  <si>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</si>
  <si>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</si>
  <si>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</si>
  <si>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</si>
  <si>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</si>
  <si>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</si>
  <si>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</si>
  <si>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</si>
  <si>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</si>
  <si>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</si>
  <si>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</si>
  <si>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</si>
  <si>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</si>
  <si>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</si>
  <si>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</si>
  <si>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</si>
  <si>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</si>
  <si>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</si>
  <si>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</si>
  <si>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</si>
  <si>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</si>
  <si>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</si>
  <si>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</si>
  <si>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</si>
  <si>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</si>
  <si>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</si>
  <si>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</si>
  <si>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</si>
  <si>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000 2 02 15853 04 0000 150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</si>
  <si>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</si>
  <si>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</si>
  <si>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</si>
  <si>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000 1 11 07140 04 0000 120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</si>
  <si>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</si>
  <si>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Утвержденный план на 2021 год, утвержден решением Думы города от 18.12.2020 №37</t>
  </si>
  <si>
    <t xml:space="preserve">уточненный план на 2021 год </t>
  </si>
  <si>
    <t xml:space="preserve">Прогнозируемый общий объем доходов бюджета городского округа Мегион Ханты-Мансийского автономного округа - Югры  на  2021 год  </t>
  </si>
  <si>
    <t xml:space="preserve">                                                                                                                    от "_19" __02____ 2021 №_50__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</si>
</sst>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48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J87" sqref="J87"/>
    </sheetView>
  </sheetViews>
  <sheetFormatPr defaultColWidth="9.00390625" defaultRowHeight="12.75"/>
  <cols>
    <col min="1" max="1" width="28.625" style="1" customWidth="1"/>
    <col min="2" max="2" width="65.25390625" style="1" customWidth="1"/>
    <col min="3" max="3" width="15.25390625" style="1" customWidth="1"/>
    <col min="4" max="4" width="12.00390625" style="16" customWidth="1"/>
    <col min="5" max="5" width="13.625" style="1" customWidth="1"/>
    <col min="6" max="16384" width="9.125" style="1" customWidth="1"/>
  </cols>
  <sheetData>
    <row r="1" spans="2:5" ht="15.75">
      <c r="B1" s="75" t="s">
        <v>90</v>
      </c>
      <c r="C1" s="76"/>
      <c r="D1" s="74"/>
      <c r="E1" s="74"/>
    </row>
    <row r="2" spans="2:5" ht="15.75">
      <c r="B2" s="75" t="s">
        <v>91</v>
      </c>
      <c r="C2" s="76"/>
      <c r="D2" s="74"/>
      <c r="E2" s="74"/>
    </row>
    <row r="3" spans="2:5" ht="15.75">
      <c r="B3" s="75" t="s">
        <v>92</v>
      </c>
      <c r="C3" s="76"/>
      <c r="D3" s="74"/>
      <c r="E3" s="74"/>
    </row>
    <row r="4" spans="2:5" ht="15.75">
      <c r="B4" s="75" t="s">
        <v>171</v>
      </c>
      <c r="C4" s="74"/>
      <c r="D4" s="74"/>
      <c r="E4" s="74"/>
    </row>
    <row r="6" spans="1:5" ht="35.25" customHeight="1">
      <c r="A6" s="73" t="s">
        <v>170</v>
      </c>
      <c r="B6" s="73"/>
      <c r="C6" s="73"/>
      <c r="D6" s="74"/>
      <c r="E6" s="74"/>
    </row>
    <row r="7" spans="1:3" ht="12" customHeight="1">
      <c r="A7" s="32"/>
      <c r="B7" s="32"/>
      <c r="C7" s="32"/>
    </row>
    <row r="8" spans="1:5" ht="18.75">
      <c r="A8" s="2"/>
      <c r="B8" s="2"/>
      <c r="E8" s="33" t="s">
        <v>80</v>
      </c>
    </row>
    <row r="9" spans="1:5" ht="12.75" customHeight="1">
      <c r="A9" s="77" t="s">
        <v>38</v>
      </c>
      <c r="B9" s="79" t="s">
        <v>81</v>
      </c>
      <c r="C9" s="80" t="s">
        <v>168</v>
      </c>
      <c r="D9" s="71" t="s">
        <v>89</v>
      </c>
      <c r="E9" s="71" t="s">
        <v>169</v>
      </c>
    </row>
    <row r="10" spans="1:5" ht="65.25" customHeight="1">
      <c r="A10" s="78"/>
      <c r="B10" s="79"/>
      <c r="C10" s="81"/>
      <c r="D10" s="72"/>
      <c r="E10" s="72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15.75" customHeight="1">
      <c r="A12" s="52" t="s">
        <v>16</v>
      </c>
      <c r="B12" s="35" t="s">
        <v>45</v>
      </c>
      <c r="C12" s="24">
        <f>SUM(C13+C28)</f>
        <v>1351672.1</v>
      </c>
      <c r="D12" s="24">
        <f>SUM(D13+D28)</f>
        <v>0</v>
      </c>
      <c r="E12" s="46">
        <f aca="true" t="shared" si="0" ref="E12:E53">SUM(C12+D12)</f>
        <v>1351672.1</v>
      </c>
    </row>
    <row r="13" spans="1:5" ht="15" customHeight="1">
      <c r="A13" s="4"/>
      <c r="B13" s="35" t="s">
        <v>61</v>
      </c>
      <c r="C13" s="24">
        <f>SUM(C14+C16+C18+C23+C27)</f>
        <v>1142717.6</v>
      </c>
      <c r="D13" s="24">
        <f>SUM(D14+D16+D18+D23+D27)</f>
        <v>0</v>
      </c>
      <c r="E13" s="46">
        <f t="shared" si="0"/>
        <v>1142717.6</v>
      </c>
    </row>
    <row r="14" spans="1:5" ht="15">
      <c r="A14" s="8" t="s">
        <v>17</v>
      </c>
      <c r="B14" s="36" t="s">
        <v>0</v>
      </c>
      <c r="C14" s="25">
        <f>SUM(C15)</f>
        <v>923967.8</v>
      </c>
      <c r="D14" s="25">
        <f>SUM(D15)</f>
        <v>0</v>
      </c>
      <c r="E14" s="48">
        <f t="shared" si="0"/>
        <v>923967.8</v>
      </c>
    </row>
    <row r="15" spans="1:5" ht="15">
      <c r="A15" s="5" t="s">
        <v>18</v>
      </c>
      <c r="B15" s="6" t="s">
        <v>87</v>
      </c>
      <c r="C15" s="15">
        <v>923967.8</v>
      </c>
      <c r="D15" s="47"/>
      <c r="E15" s="47">
        <f t="shared" si="0"/>
        <v>923967.8</v>
      </c>
    </row>
    <row r="16" spans="1:5" ht="48" customHeight="1">
      <c r="A16" s="8" t="s">
        <v>54</v>
      </c>
      <c r="B16" s="36" t="s">
        <v>46</v>
      </c>
      <c r="C16" s="30">
        <f>SUM(C17)</f>
        <v>13265.8</v>
      </c>
      <c r="D16" s="30">
        <f>D17</f>
        <v>0</v>
      </c>
      <c r="E16" s="48">
        <f t="shared" si="0"/>
        <v>13265.8</v>
      </c>
    </row>
    <row r="17" spans="1:5" s="12" customFormat="1" ht="30">
      <c r="A17" s="11" t="s">
        <v>52</v>
      </c>
      <c r="B17" s="37" t="s">
        <v>53</v>
      </c>
      <c r="C17" s="31">
        <v>13265.8</v>
      </c>
      <c r="D17" s="60"/>
      <c r="E17" s="47">
        <f t="shared" si="0"/>
        <v>13265.8</v>
      </c>
    </row>
    <row r="18" spans="1:5" ht="15">
      <c r="A18" s="8" t="s">
        <v>19</v>
      </c>
      <c r="B18" s="36" t="s">
        <v>7</v>
      </c>
      <c r="C18" s="30">
        <f>SUM(C19:C22)</f>
        <v>121900</v>
      </c>
      <c r="D18" s="30">
        <f>SUM(D19:D22)</f>
        <v>0</v>
      </c>
      <c r="E18" s="48">
        <f t="shared" si="0"/>
        <v>121900</v>
      </c>
    </row>
    <row r="19" spans="1:5" ht="30">
      <c r="A19" s="5" t="s">
        <v>43</v>
      </c>
      <c r="B19" s="38" t="s">
        <v>9</v>
      </c>
      <c r="C19" s="28">
        <v>108300</v>
      </c>
      <c r="D19" s="47"/>
      <c r="E19" s="47">
        <f t="shared" si="0"/>
        <v>108300</v>
      </c>
    </row>
    <row r="20" spans="1:5" ht="30">
      <c r="A20" s="5" t="s">
        <v>20</v>
      </c>
      <c r="B20" s="38" t="s">
        <v>10</v>
      </c>
      <c r="C20" s="28">
        <v>5000</v>
      </c>
      <c r="D20" s="47"/>
      <c r="E20" s="47">
        <f t="shared" si="0"/>
        <v>5000</v>
      </c>
    </row>
    <row r="21" spans="1:5" ht="15">
      <c r="A21" s="5" t="s">
        <v>34</v>
      </c>
      <c r="B21" s="38" t="s">
        <v>35</v>
      </c>
      <c r="C21" s="28">
        <v>0</v>
      </c>
      <c r="D21" s="47"/>
      <c r="E21" s="47">
        <f t="shared" si="0"/>
        <v>0</v>
      </c>
    </row>
    <row r="22" spans="1:5" ht="30">
      <c r="A22" s="5" t="s">
        <v>47</v>
      </c>
      <c r="B22" s="38" t="s">
        <v>48</v>
      </c>
      <c r="C22" s="28">
        <v>8600</v>
      </c>
      <c r="D22" s="47"/>
      <c r="E22" s="47">
        <f t="shared" si="0"/>
        <v>8600</v>
      </c>
    </row>
    <row r="23" spans="1:5" ht="15">
      <c r="A23" s="9" t="s">
        <v>21</v>
      </c>
      <c r="B23" s="39" t="s">
        <v>1</v>
      </c>
      <c r="C23" s="25">
        <f>SUM(C24:C26)</f>
        <v>74360</v>
      </c>
      <c r="D23" s="25">
        <f>SUM(D24:D26)</f>
        <v>0</v>
      </c>
      <c r="E23" s="48">
        <f t="shared" si="0"/>
        <v>74360</v>
      </c>
    </row>
    <row r="24" spans="1:5" ht="15">
      <c r="A24" s="7" t="s">
        <v>22</v>
      </c>
      <c r="B24" s="6" t="s">
        <v>11</v>
      </c>
      <c r="C24" s="15">
        <v>14800</v>
      </c>
      <c r="D24" s="60"/>
      <c r="E24" s="47">
        <f t="shared" si="0"/>
        <v>14800</v>
      </c>
    </row>
    <row r="25" spans="1:5" ht="15">
      <c r="A25" s="5" t="s">
        <v>149</v>
      </c>
      <c r="B25" s="6" t="s">
        <v>150</v>
      </c>
      <c r="C25" s="15">
        <v>21560</v>
      </c>
      <c r="D25" s="60"/>
      <c r="E25" s="47">
        <f t="shared" si="0"/>
        <v>21560</v>
      </c>
    </row>
    <row r="26" spans="1:5" ht="15">
      <c r="A26" s="5" t="s">
        <v>23</v>
      </c>
      <c r="B26" s="6" t="s">
        <v>12</v>
      </c>
      <c r="C26" s="15">
        <v>38000</v>
      </c>
      <c r="D26" s="60"/>
      <c r="E26" s="47">
        <f t="shared" si="0"/>
        <v>38000</v>
      </c>
    </row>
    <row r="27" spans="1:5" ht="15">
      <c r="A27" s="9" t="s">
        <v>24</v>
      </c>
      <c r="B27" s="39" t="s">
        <v>8</v>
      </c>
      <c r="C27" s="25">
        <v>9224</v>
      </c>
      <c r="D27" s="48"/>
      <c r="E27" s="48">
        <f t="shared" si="0"/>
        <v>9224</v>
      </c>
    </row>
    <row r="28" spans="1:5" ht="18" customHeight="1">
      <c r="A28" s="7"/>
      <c r="B28" s="18" t="s">
        <v>62</v>
      </c>
      <c r="C28" s="24">
        <f>SUM(C29+C37+C39+C44+C51+C52)</f>
        <v>208954.5</v>
      </c>
      <c r="D28" s="24">
        <f>SUM(D29+D37+D39+D44+D51+D52)</f>
        <v>0</v>
      </c>
      <c r="E28" s="46">
        <f t="shared" si="0"/>
        <v>208954.5</v>
      </c>
    </row>
    <row r="29" spans="1:5" ht="45">
      <c r="A29" s="8" t="s">
        <v>25</v>
      </c>
      <c r="B29" s="39" t="s">
        <v>2</v>
      </c>
      <c r="C29" s="25">
        <f>SUM(C30:C36)</f>
        <v>149371</v>
      </c>
      <c r="D29" s="25">
        <f>SUM(D30:D36)</f>
        <v>0</v>
      </c>
      <c r="E29" s="48">
        <f t="shared" si="0"/>
        <v>149371</v>
      </c>
    </row>
    <row r="30" spans="1:5" ht="45" customHeight="1">
      <c r="A30" s="5" t="s">
        <v>76</v>
      </c>
      <c r="B30" s="40" t="s">
        <v>77</v>
      </c>
      <c r="C30" s="26">
        <v>1289</v>
      </c>
      <c r="D30" s="47"/>
      <c r="E30" s="47">
        <f t="shared" si="0"/>
        <v>1289</v>
      </c>
    </row>
    <row r="31" spans="1:5" ht="75">
      <c r="A31" s="5" t="s">
        <v>40</v>
      </c>
      <c r="B31" s="6" t="s">
        <v>14</v>
      </c>
      <c r="C31" s="15">
        <v>116527</v>
      </c>
      <c r="D31" s="47"/>
      <c r="E31" s="47">
        <f t="shared" si="0"/>
        <v>116527</v>
      </c>
    </row>
    <row r="32" spans="1:5" ht="75">
      <c r="A32" s="5" t="s">
        <v>36</v>
      </c>
      <c r="B32" s="6" t="s">
        <v>44</v>
      </c>
      <c r="C32" s="15">
        <v>1028</v>
      </c>
      <c r="D32" s="47"/>
      <c r="E32" s="47">
        <f t="shared" si="0"/>
        <v>1028</v>
      </c>
    </row>
    <row r="33" spans="1:5" ht="60.75" customHeight="1">
      <c r="A33" s="5" t="s">
        <v>26</v>
      </c>
      <c r="B33" s="6" t="s">
        <v>39</v>
      </c>
      <c r="C33" s="15">
        <v>384</v>
      </c>
      <c r="D33" s="47"/>
      <c r="E33" s="47">
        <f t="shared" si="0"/>
        <v>384</v>
      </c>
    </row>
    <row r="34" spans="1:5" ht="33" customHeight="1">
      <c r="A34" s="5" t="s">
        <v>49</v>
      </c>
      <c r="B34" s="6" t="s">
        <v>50</v>
      </c>
      <c r="C34" s="15">
        <v>25343</v>
      </c>
      <c r="D34" s="47"/>
      <c r="E34" s="47">
        <f t="shared" si="0"/>
        <v>25343</v>
      </c>
    </row>
    <row r="35" spans="1:5" ht="45.75" customHeight="1">
      <c r="A35" s="5" t="s">
        <v>166</v>
      </c>
      <c r="B35" s="6" t="s">
        <v>167</v>
      </c>
      <c r="C35" s="15">
        <v>0</v>
      </c>
      <c r="D35" s="70"/>
      <c r="E35" s="69">
        <f t="shared" si="0"/>
        <v>0</v>
      </c>
    </row>
    <row r="36" spans="1:5" ht="75">
      <c r="A36" s="5" t="s">
        <v>55</v>
      </c>
      <c r="B36" s="14" t="s">
        <v>56</v>
      </c>
      <c r="C36" s="15">
        <v>4800</v>
      </c>
      <c r="D36" s="47"/>
      <c r="E36" s="47">
        <f t="shared" si="0"/>
        <v>4800</v>
      </c>
    </row>
    <row r="37" spans="1:5" ht="31.5" customHeight="1">
      <c r="A37" s="8" t="s">
        <v>27</v>
      </c>
      <c r="B37" s="39" t="s">
        <v>3</v>
      </c>
      <c r="C37" s="25">
        <f>SUM(C38)</f>
        <v>7538.1</v>
      </c>
      <c r="D37" s="25"/>
      <c r="E37" s="48">
        <f t="shared" si="0"/>
        <v>7538.1</v>
      </c>
    </row>
    <row r="38" spans="1:5" ht="17.25" customHeight="1">
      <c r="A38" s="5" t="s">
        <v>28</v>
      </c>
      <c r="B38" s="6" t="s">
        <v>4</v>
      </c>
      <c r="C38" s="15">
        <v>7538.1</v>
      </c>
      <c r="D38" s="47"/>
      <c r="E38" s="47">
        <f t="shared" si="0"/>
        <v>7538.1</v>
      </c>
    </row>
    <row r="39" spans="1:5" ht="30">
      <c r="A39" s="8" t="s">
        <v>29</v>
      </c>
      <c r="B39" s="39" t="s">
        <v>123</v>
      </c>
      <c r="C39" s="25">
        <f>SUM(C40:C43)</f>
        <v>201</v>
      </c>
      <c r="D39" s="25">
        <f>SUM(D40:D43)</f>
        <v>0</v>
      </c>
      <c r="E39" s="48">
        <f t="shared" si="0"/>
        <v>201</v>
      </c>
    </row>
    <row r="40" spans="1:5" ht="45">
      <c r="A40" s="5" t="s">
        <v>59</v>
      </c>
      <c r="B40" s="17" t="s">
        <v>60</v>
      </c>
      <c r="C40" s="15">
        <v>50</v>
      </c>
      <c r="D40" s="47"/>
      <c r="E40" s="47">
        <f t="shared" si="0"/>
        <v>50</v>
      </c>
    </row>
    <row r="41" spans="1:5" ht="30">
      <c r="A41" s="5" t="s">
        <v>78</v>
      </c>
      <c r="B41" s="17" t="s">
        <v>79</v>
      </c>
      <c r="C41" s="15">
        <v>0</v>
      </c>
      <c r="D41" s="47"/>
      <c r="E41" s="47">
        <f t="shared" si="0"/>
        <v>0</v>
      </c>
    </row>
    <row r="42" spans="1:5" ht="45">
      <c r="A42" s="5" t="s">
        <v>137</v>
      </c>
      <c r="B42" s="17" t="s">
        <v>138</v>
      </c>
      <c r="C42" s="15">
        <v>1</v>
      </c>
      <c r="D42" s="47"/>
      <c r="E42" s="47">
        <f t="shared" si="0"/>
        <v>1</v>
      </c>
    </row>
    <row r="43" spans="1:5" ht="30">
      <c r="A43" s="5" t="s">
        <v>42</v>
      </c>
      <c r="B43" s="6" t="s">
        <v>41</v>
      </c>
      <c r="C43" s="15">
        <v>150</v>
      </c>
      <c r="D43" s="60"/>
      <c r="E43" s="47">
        <f t="shared" si="0"/>
        <v>150</v>
      </c>
    </row>
    <row r="44" spans="1:5" ht="30">
      <c r="A44" s="8" t="s">
        <v>30</v>
      </c>
      <c r="B44" s="39" t="s">
        <v>5</v>
      </c>
      <c r="C44" s="25">
        <f>SUM(C45:C50)</f>
        <v>46626</v>
      </c>
      <c r="D44" s="25">
        <f>SUM(D45:D50)</f>
        <v>0</v>
      </c>
      <c r="E44" s="48">
        <f t="shared" si="0"/>
        <v>46626</v>
      </c>
    </row>
    <row r="45" spans="1:5" ht="30">
      <c r="A45" s="5" t="s">
        <v>31</v>
      </c>
      <c r="B45" s="6" t="s">
        <v>13</v>
      </c>
      <c r="C45" s="15">
        <v>23076</v>
      </c>
      <c r="D45" s="47"/>
      <c r="E45" s="47">
        <f t="shared" si="0"/>
        <v>23076</v>
      </c>
    </row>
    <row r="46" spans="1:5" ht="91.5" customHeight="1">
      <c r="A46" s="5" t="s">
        <v>51</v>
      </c>
      <c r="B46" s="41" t="s">
        <v>85</v>
      </c>
      <c r="C46" s="15">
        <v>709</v>
      </c>
      <c r="D46" s="60"/>
      <c r="E46" s="47">
        <f t="shared" si="0"/>
        <v>709</v>
      </c>
    </row>
    <row r="47" spans="1:5" ht="91.5" customHeight="1">
      <c r="A47" s="5" t="s">
        <v>88</v>
      </c>
      <c r="B47" s="41" t="s">
        <v>93</v>
      </c>
      <c r="C47" s="15">
        <v>0</v>
      </c>
      <c r="D47" s="47"/>
      <c r="E47" s="47">
        <f t="shared" si="0"/>
        <v>0</v>
      </c>
    </row>
    <row r="48" spans="1:5" ht="48" customHeight="1">
      <c r="A48" s="5" t="s">
        <v>57</v>
      </c>
      <c r="B48" s="6" t="s">
        <v>58</v>
      </c>
      <c r="C48" s="15">
        <v>22690</v>
      </c>
      <c r="D48" s="47"/>
      <c r="E48" s="47">
        <f t="shared" si="0"/>
        <v>22690</v>
      </c>
    </row>
    <row r="49" spans="1:5" ht="48" customHeight="1">
      <c r="A49" s="5" t="s">
        <v>82</v>
      </c>
      <c r="B49" s="42" t="s">
        <v>83</v>
      </c>
      <c r="C49" s="15">
        <v>3</v>
      </c>
      <c r="D49" s="47"/>
      <c r="E49" s="47">
        <f t="shared" si="0"/>
        <v>3</v>
      </c>
    </row>
    <row r="50" spans="1:5" ht="89.25" customHeight="1">
      <c r="A50" s="5" t="s">
        <v>139</v>
      </c>
      <c r="B50" s="42" t="s">
        <v>140</v>
      </c>
      <c r="C50" s="15">
        <v>148</v>
      </c>
      <c r="D50" s="47"/>
      <c r="E50" s="47">
        <f t="shared" si="0"/>
        <v>148</v>
      </c>
    </row>
    <row r="51" spans="1:5" ht="15">
      <c r="A51" s="8" t="s">
        <v>32</v>
      </c>
      <c r="B51" s="39" t="s">
        <v>6</v>
      </c>
      <c r="C51" s="25">
        <v>2765</v>
      </c>
      <c r="D51" s="48"/>
      <c r="E51" s="48">
        <f t="shared" si="0"/>
        <v>2765</v>
      </c>
    </row>
    <row r="52" spans="1:5" ht="15">
      <c r="A52" s="8" t="s">
        <v>143</v>
      </c>
      <c r="B52" s="39" t="s">
        <v>144</v>
      </c>
      <c r="C52" s="25">
        <f>C53</f>
        <v>2453.4</v>
      </c>
      <c r="D52" s="48">
        <f>D53</f>
        <v>0</v>
      </c>
      <c r="E52" s="48">
        <f t="shared" si="0"/>
        <v>2453.4</v>
      </c>
    </row>
    <row r="53" spans="1:5" ht="15">
      <c r="A53" s="5" t="s">
        <v>142</v>
      </c>
      <c r="B53" s="62" t="s">
        <v>141</v>
      </c>
      <c r="C53" s="15">
        <v>2453.4</v>
      </c>
      <c r="D53" s="47"/>
      <c r="E53" s="47">
        <f t="shared" si="0"/>
        <v>2453.4</v>
      </c>
    </row>
    <row r="54" spans="1:5" ht="20.25" customHeight="1">
      <c r="A54" s="50" t="s">
        <v>33</v>
      </c>
      <c r="B54" s="51" t="s">
        <v>37</v>
      </c>
      <c r="C54" s="29">
        <f>SUM(C55+C85+C87+C89+C91)</f>
        <v>3243199.6000000006</v>
      </c>
      <c r="D54" s="29">
        <f>SUM(D55+D85+D87+D89+D91)</f>
        <v>62038.5</v>
      </c>
      <c r="E54" s="29">
        <f>C54+D54</f>
        <v>3305238.1000000006</v>
      </c>
    </row>
    <row r="55" spans="1:5" ht="46.5" customHeight="1">
      <c r="A55" s="21" t="s">
        <v>63</v>
      </c>
      <c r="B55" s="43" t="s">
        <v>64</v>
      </c>
      <c r="C55" s="19">
        <f>SUM(C56,C61,C72,C81)</f>
        <v>3243199.6000000006</v>
      </c>
      <c r="D55" s="19">
        <f>SUM(D56,D61,D72,D81)</f>
        <v>62038.5</v>
      </c>
      <c r="E55" s="48">
        <f aca="true" t="shared" si="1" ref="E55:E84">SUM(C55+D55)</f>
        <v>3305238.1000000006</v>
      </c>
    </row>
    <row r="56" spans="1:5" ht="30">
      <c r="A56" s="53" t="s">
        <v>101</v>
      </c>
      <c r="B56" s="54" t="s">
        <v>86</v>
      </c>
      <c r="C56" s="55">
        <f>SUM(C57:C60)</f>
        <v>477143.8</v>
      </c>
      <c r="D56" s="56">
        <f>D57+D58+D59+D60</f>
        <v>0</v>
      </c>
      <c r="E56" s="56">
        <f t="shared" si="1"/>
        <v>477143.8</v>
      </c>
    </row>
    <row r="57" spans="1:5" ht="45">
      <c r="A57" s="22" t="s">
        <v>102</v>
      </c>
      <c r="B57" s="13" t="s">
        <v>159</v>
      </c>
      <c r="C57" s="20">
        <v>477143.8</v>
      </c>
      <c r="D57" s="47"/>
      <c r="E57" s="47">
        <f t="shared" si="1"/>
        <v>477143.8</v>
      </c>
    </row>
    <row r="58" spans="1:5" ht="30">
      <c r="A58" s="22" t="s">
        <v>103</v>
      </c>
      <c r="B58" s="13" t="s">
        <v>65</v>
      </c>
      <c r="C58" s="20">
        <v>0</v>
      </c>
      <c r="D58" s="60"/>
      <c r="E58" s="60">
        <f t="shared" si="1"/>
        <v>0</v>
      </c>
    </row>
    <row r="59" spans="1:5" ht="90">
      <c r="A59" s="22" t="s">
        <v>162</v>
      </c>
      <c r="B59" s="13" t="s">
        <v>163</v>
      </c>
      <c r="C59" s="20">
        <v>0</v>
      </c>
      <c r="D59" s="60"/>
      <c r="E59" s="60">
        <f t="shared" si="1"/>
        <v>0</v>
      </c>
    </row>
    <row r="60" spans="1:5" ht="22.5" customHeight="1">
      <c r="A60" s="22" t="s">
        <v>104</v>
      </c>
      <c r="B60" s="13" t="s">
        <v>99</v>
      </c>
      <c r="C60" s="20">
        <v>0</v>
      </c>
      <c r="D60" s="60"/>
      <c r="E60" s="60">
        <f t="shared" si="1"/>
        <v>0</v>
      </c>
    </row>
    <row r="61" spans="1:5" ht="30">
      <c r="A61" s="53" t="s">
        <v>105</v>
      </c>
      <c r="B61" s="57" t="s">
        <v>66</v>
      </c>
      <c r="C61" s="55">
        <f>SUM(C62:C71)</f>
        <v>727430.5</v>
      </c>
      <c r="D61" s="56">
        <f>D62+D63+D64+D65+D66+D67+D68+D69+D70+D71</f>
        <v>12811.1</v>
      </c>
      <c r="E61" s="56">
        <f t="shared" si="1"/>
        <v>740241.6</v>
      </c>
    </row>
    <row r="62" spans="1:5" ht="65.25" customHeight="1">
      <c r="A62" s="22" t="s">
        <v>106</v>
      </c>
      <c r="B62" s="34" t="s">
        <v>107</v>
      </c>
      <c r="C62" s="61">
        <v>0</v>
      </c>
      <c r="D62" s="47"/>
      <c r="E62" s="47">
        <f t="shared" si="1"/>
        <v>0</v>
      </c>
    </row>
    <row r="63" spans="1:5" ht="45" customHeight="1">
      <c r="A63" s="22" t="s">
        <v>108</v>
      </c>
      <c r="B63" s="13" t="s">
        <v>73</v>
      </c>
      <c r="C63" s="20">
        <v>0</v>
      </c>
      <c r="D63" s="47"/>
      <c r="E63" s="47">
        <f t="shared" si="1"/>
        <v>0</v>
      </c>
    </row>
    <row r="64" spans="1:5" ht="119.25" customHeight="1">
      <c r="A64" s="22" t="s">
        <v>133</v>
      </c>
      <c r="B64" s="64" t="s">
        <v>135</v>
      </c>
      <c r="C64" s="20">
        <v>166645.3</v>
      </c>
      <c r="D64" s="47"/>
      <c r="E64" s="47">
        <f t="shared" si="1"/>
        <v>166645.3</v>
      </c>
    </row>
    <row r="65" spans="1:5" ht="90.75" customHeight="1">
      <c r="A65" s="22" t="s">
        <v>134</v>
      </c>
      <c r="B65" s="64" t="s">
        <v>136</v>
      </c>
      <c r="C65" s="20">
        <v>400322.8</v>
      </c>
      <c r="D65" s="47"/>
      <c r="E65" s="47">
        <f t="shared" si="1"/>
        <v>400322.8</v>
      </c>
    </row>
    <row r="66" spans="1:5" ht="61.5" customHeight="1">
      <c r="A66" s="65" t="s">
        <v>151</v>
      </c>
      <c r="B66" s="66" t="s">
        <v>152</v>
      </c>
      <c r="C66" s="61">
        <v>0</v>
      </c>
      <c r="D66" s="60"/>
      <c r="E66" s="60">
        <f t="shared" si="1"/>
        <v>0</v>
      </c>
    </row>
    <row r="67" spans="1:5" ht="61.5" customHeight="1">
      <c r="A67" s="22" t="s">
        <v>164</v>
      </c>
      <c r="B67" s="68" t="s">
        <v>165</v>
      </c>
      <c r="C67" s="20">
        <v>32102.1</v>
      </c>
      <c r="D67" s="60">
        <v>11849.6</v>
      </c>
      <c r="E67" s="60">
        <f t="shared" si="1"/>
        <v>43951.7</v>
      </c>
    </row>
    <row r="68" spans="1:5" ht="65.25" customHeight="1">
      <c r="A68" s="22" t="s">
        <v>153</v>
      </c>
      <c r="B68" s="23" t="s">
        <v>154</v>
      </c>
      <c r="C68" s="61">
        <v>289.4</v>
      </c>
      <c r="D68" s="60">
        <v>145.9</v>
      </c>
      <c r="E68" s="47">
        <f t="shared" si="1"/>
        <v>435.29999999999995</v>
      </c>
    </row>
    <row r="69" spans="1:5" ht="32.25" customHeight="1">
      <c r="A69" s="22" t="s">
        <v>109</v>
      </c>
      <c r="B69" s="13" t="s">
        <v>95</v>
      </c>
      <c r="C69" s="20">
        <v>1473.8</v>
      </c>
      <c r="D69" s="60"/>
      <c r="E69" s="47">
        <f t="shared" si="1"/>
        <v>1473.8</v>
      </c>
    </row>
    <row r="70" spans="1:5" ht="32.25" customHeight="1">
      <c r="A70" s="22" t="s">
        <v>110</v>
      </c>
      <c r="B70" s="23" t="s">
        <v>124</v>
      </c>
      <c r="C70" s="20">
        <v>14128.6</v>
      </c>
      <c r="D70" s="60">
        <v>815.6</v>
      </c>
      <c r="E70" s="47">
        <f t="shared" si="1"/>
        <v>14944.2</v>
      </c>
    </row>
    <row r="71" spans="1:5" ht="15">
      <c r="A71" s="22" t="s">
        <v>111</v>
      </c>
      <c r="B71" s="13" t="s">
        <v>67</v>
      </c>
      <c r="C71" s="20">
        <v>112468.5</v>
      </c>
      <c r="D71" s="60"/>
      <c r="E71" s="60">
        <f t="shared" si="1"/>
        <v>112468.5</v>
      </c>
    </row>
    <row r="72" spans="1:5" ht="30">
      <c r="A72" s="53" t="s">
        <v>112</v>
      </c>
      <c r="B72" s="58" t="s">
        <v>75</v>
      </c>
      <c r="C72" s="55">
        <f>C73+C74+C75+C76+C77+C78+C79+C80</f>
        <v>2035484.6</v>
      </c>
      <c r="D72" s="55">
        <f>D73+D74+D75+D76+D77+D78+D79+D80</f>
        <v>2980.4</v>
      </c>
      <c r="E72" s="56">
        <f t="shared" si="1"/>
        <v>2038465</v>
      </c>
    </row>
    <row r="73" spans="1:5" ht="31.5" customHeight="1">
      <c r="A73" s="22" t="s">
        <v>113</v>
      </c>
      <c r="B73" s="13" t="s">
        <v>69</v>
      </c>
      <c r="C73" s="20">
        <v>1946669.3</v>
      </c>
      <c r="D73" s="47"/>
      <c r="E73" s="47">
        <f t="shared" si="1"/>
        <v>1946669.3</v>
      </c>
    </row>
    <row r="74" spans="1:5" ht="75">
      <c r="A74" s="22" t="s">
        <v>114</v>
      </c>
      <c r="B74" s="13" t="s">
        <v>74</v>
      </c>
      <c r="C74" s="20">
        <v>43531</v>
      </c>
      <c r="D74" s="47"/>
      <c r="E74" s="47">
        <f t="shared" si="1"/>
        <v>43531</v>
      </c>
    </row>
    <row r="75" spans="1:5" ht="60">
      <c r="A75" s="22" t="s">
        <v>115</v>
      </c>
      <c r="B75" s="13" t="s">
        <v>70</v>
      </c>
      <c r="C75" s="20">
        <v>26427.6</v>
      </c>
      <c r="D75" s="60"/>
      <c r="E75" s="47">
        <f t="shared" si="1"/>
        <v>26427.6</v>
      </c>
    </row>
    <row r="76" spans="1:5" ht="60">
      <c r="A76" s="22" t="s">
        <v>116</v>
      </c>
      <c r="B76" s="44" t="s">
        <v>84</v>
      </c>
      <c r="C76" s="20">
        <v>10.5</v>
      </c>
      <c r="D76" s="47"/>
      <c r="E76" s="47">
        <f t="shared" si="1"/>
        <v>10.5</v>
      </c>
    </row>
    <row r="77" spans="1:5" ht="60">
      <c r="A77" s="22" t="s">
        <v>117</v>
      </c>
      <c r="B77" s="13" t="s">
        <v>94</v>
      </c>
      <c r="C77" s="20">
        <v>9450.2</v>
      </c>
      <c r="D77" s="60">
        <v>2835.3</v>
      </c>
      <c r="E77" s="47">
        <f t="shared" si="1"/>
        <v>12285.5</v>
      </c>
    </row>
    <row r="78" spans="1:5" ht="81.75" customHeight="1">
      <c r="A78" s="22" t="s">
        <v>118</v>
      </c>
      <c r="B78" s="13" t="s">
        <v>100</v>
      </c>
      <c r="C78" s="20">
        <v>1890</v>
      </c>
      <c r="D78" s="60">
        <v>0.1</v>
      </c>
      <c r="E78" s="47">
        <f t="shared" si="1"/>
        <v>1890.1</v>
      </c>
    </row>
    <row r="79" spans="1:5" ht="32.25" customHeight="1">
      <c r="A79" s="22" t="s">
        <v>155</v>
      </c>
      <c r="B79" s="63" t="s">
        <v>156</v>
      </c>
      <c r="C79" s="20">
        <v>817.4</v>
      </c>
      <c r="D79" s="60"/>
      <c r="E79" s="47">
        <f t="shared" si="1"/>
        <v>817.4</v>
      </c>
    </row>
    <row r="80" spans="1:5" ht="30">
      <c r="A80" s="22" t="s">
        <v>119</v>
      </c>
      <c r="B80" s="23" t="s">
        <v>68</v>
      </c>
      <c r="C80" s="20">
        <v>6688.6</v>
      </c>
      <c r="D80" s="60">
        <v>145</v>
      </c>
      <c r="E80" s="47">
        <f t="shared" si="1"/>
        <v>6833.6</v>
      </c>
    </row>
    <row r="81" spans="1:5" ht="15">
      <c r="A81" s="53" t="s">
        <v>120</v>
      </c>
      <c r="B81" s="57" t="s">
        <v>71</v>
      </c>
      <c r="C81" s="56">
        <f>C82+C83+C84</f>
        <v>3140.7</v>
      </c>
      <c r="D81" s="55">
        <f>SUM(D82:D84)</f>
        <v>46247</v>
      </c>
      <c r="E81" s="56">
        <f t="shared" si="1"/>
        <v>49387.7</v>
      </c>
    </row>
    <row r="82" spans="1:5" ht="48" customHeight="1">
      <c r="A82" s="22" t="s">
        <v>160</v>
      </c>
      <c r="B82" s="23" t="s">
        <v>161</v>
      </c>
      <c r="C82" s="20">
        <v>0</v>
      </c>
      <c r="D82" s="20">
        <v>46247</v>
      </c>
      <c r="E82" s="47">
        <f t="shared" si="1"/>
        <v>46247</v>
      </c>
    </row>
    <row r="83" spans="1:5" ht="45">
      <c r="A83" s="22" t="s">
        <v>157</v>
      </c>
      <c r="B83" s="67" t="s">
        <v>158</v>
      </c>
      <c r="C83" s="20">
        <v>0</v>
      </c>
      <c r="D83" s="47"/>
      <c r="E83" s="47">
        <f t="shared" si="1"/>
        <v>0</v>
      </c>
    </row>
    <row r="84" spans="1:5" ht="30">
      <c r="A84" s="22" t="s">
        <v>121</v>
      </c>
      <c r="B84" s="13" t="s">
        <v>72</v>
      </c>
      <c r="C84" s="20">
        <v>3140.7</v>
      </c>
      <c r="D84" s="60"/>
      <c r="E84" s="60">
        <f t="shared" si="1"/>
        <v>3140.7</v>
      </c>
    </row>
    <row r="85" spans="1:5" ht="45">
      <c r="A85" s="21" t="s">
        <v>126</v>
      </c>
      <c r="B85" s="59" t="s">
        <v>128</v>
      </c>
      <c r="C85" s="19">
        <f>C86</f>
        <v>0</v>
      </c>
      <c r="D85" s="19">
        <f>D86</f>
        <v>0</v>
      </c>
      <c r="E85" s="19">
        <f>E86</f>
        <v>0</v>
      </c>
    </row>
    <row r="86" spans="1:5" ht="30">
      <c r="A86" s="22" t="s">
        <v>129</v>
      </c>
      <c r="B86" s="13" t="s">
        <v>131</v>
      </c>
      <c r="C86" s="20">
        <v>0</v>
      </c>
      <c r="D86" s="47"/>
      <c r="E86" s="47">
        <f>SUM(C86+D86)</f>
        <v>0</v>
      </c>
    </row>
    <row r="87" spans="1:5" ht="30">
      <c r="A87" s="21" t="s">
        <v>127</v>
      </c>
      <c r="B87" s="59" t="s">
        <v>125</v>
      </c>
      <c r="C87" s="19">
        <f>C88</f>
        <v>0</v>
      </c>
      <c r="D87" s="19">
        <f>D88</f>
        <v>0</v>
      </c>
      <c r="E87" s="19">
        <f>E88</f>
        <v>0</v>
      </c>
    </row>
    <row r="88" spans="1:5" ht="33" customHeight="1">
      <c r="A88" s="22" t="s">
        <v>130</v>
      </c>
      <c r="B88" s="13" t="s">
        <v>132</v>
      </c>
      <c r="C88" s="20">
        <v>0</v>
      </c>
      <c r="D88" s="60"/>
      <c r="E88" s="47">
        <f>SUM(C88+D88)</f>
        <v>0</v>
      </c>
    </row>
    <row r="89" spans="1:5" ht="18" customHeight="1">
      <c r="A89" s="21" t="s">
        <v>145</v>
      </c>
      <c r="B89" s="59" t="s">
        <v>146</v>
      </c>
      <c r="C89" s="19">
        <f>C90</f>
        <v>0</v>
      </c>
      <c r="D89" s="19">
        <f>D90</f>
        <v>0</v>
      </c>
      <c r="E89" s="19">
        <f>E90</f>
        <v>0</v>
      </c>
    </row>
    <row r="90" spans="1:5" ht="30.75" customHeight="1">
      <c r="A90" s="22" t="s">
        <v>147</v>
      </c>
      <c r="B90" s="13" t="s">
        <v>148</v>
      </c>
      <c r="C90" s="20">
        <v>0</v>
      </c>
      <c r="D90" s="47"/>
      <c r="E90" s="47">
        <f>SUM(C90+D90)</f>
        <v>0</v>
      </c>
    </row>
    <row r="91" spans="1:5" ht="45">
      <c r="A91" s="21" t="s">
        <v>96</v>
      </c>
      <c r="B91" s="59" t="s">
        <v>97</v>
      </c>
      <c r="C91" s="19">
        <f>C92</f>
        <v>0</v>
      </c>
      <c r="D91" s="19">
        <f>D92</f>
        <v>0</v>
      </c>
      <c r="E91" s="19">
        <f>E92</f>
        <v>0</v>
      </c>
    </row>
    <row r="92" spans="1:5" ht="45">
      <c r="A92" s="22" t="s">
        <v>122</v>
      </c>
      <c r="B92" s="13" t="s">
        <v>98</v>
      </c>
      <c r="C92" s="20">
        <v>0</v>
      </c>
      <c r="D92" s="60"/>
      <c r="E92" s="47">
        <f>SUM(C92+D92)</f>
        <v>0</v>
      </c>
    </row>
    <row r="93" spans="1:5" ht="14.25">
      <c r="A93" s="10"/>
      <c r="B93" s="45" t="s">
        <v>15</v>
      </c>
      <c r="C93" s="27">
        <f>SUM(C12+C54)</f>
        <v>4594871.700000001</v>
      </c>
      <c r="D93" s="27">
        <f>SUM(D12+D54)</f>
        <v>62038.5</v>
      </c>
      <c r="E93" s="49">
        <f>SUM(C93+D93)</f>
        <v>4656910.200000001</v>
      </c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2021-02-18T05:39:47Z</cp:lastPrinted>
  <dcterms:created xsi:type="dcterms:W3CDTF">2008-08-05T09:03:05Z</dcterms:created>
  <dcterms:modified xsi:type="dcterms:W3CDTF">2021-02-18T05:39:55Z</dcterms:modified>
  <cp:category/>
  <cp:version/>
  <cp:contentType/>
  <cp:contentStatus/>
</cp:coreProperties>
</file>